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20115" windowHeight="8505"/>
  </bookViews>
  <sheets>
    <sheet name="Sheet1" sheetId="1" r:id="rId1"/>
    <sheet name="Sheet2" sheetId="2" r:id="rId2"/>
    <sheet name="Sheet3" sheetId="3" r:id="rId3"/>
  </sheets>
  <calcPr calcId="144525" refMode="R1C1"/>
</workbook>
</file>

<file path=xl/calcChain.xml><?xml version="1.0" encoding="utf-8"?>
<calcChain xmlns="http://schemas.openxmlformats.org/spreadsheetml/2006/main">
  <c r="R49" i="1" l="1"/>
  <c r="R46" i="1"/>
  <c r="Q39" i="1"/>
  <c r="R33" i="1" s="1"/>
  <c r="S33" i="1" s="1"/>
  <c r="Q31" i="1"/>
  <c r="R30" i="1" s="1"/>
  <c r="S30" i="1" s="1"/>
  <c r="Q25" i="1"/>
  <c r="R24" i="1"/>
  <c r="S24" i="1" s="1"/>
  <c r="Q22" i="1"/>
  <c r="R20" i="1"/>
  <c r="S20" i="1" s="1"/>
  <c r="Q17" i="1"/>
  <c r="R15" i="1" s="1"/>
  <c r="S15" i="1" s="1"/>
  <c r="Q13" i="1"/>
  <c r="R10" i="1" s="1"/>
  <c r="H49" i="1"/>
  <c r="H50" i="1" s="1"/>
  <c r="H46" i="1"/>
  <c r="G39" i="1"/>
  <c r="H33" i="1"/>
  <c r="I33" i="1" s="1"/>
  <c r="G31" i="1"/>
  <c r="H30" i="1"/>
  <c r="I30" i="1" s="1"/>
  <c r="G25" i="1"/>
  <c r="H24" i="1" s="1"/>
  <c r="I24" i="1" s="1"/>
  <c r="G22" i="1"/>
  <c r="H20" i="1" s="1"/>
  <c r="I20" i="1" s="1"/>
  <c r="G17" i="1"/>
  <c r="H15" i="1"/>
  <c r="I15" i="1" s="1"/>
  <c r="G13" i="1"/>
  <c r="H10" i="1"/>
  <c r="H44" i="1" s="1"/>
  <c r="H45" i="1" s="1"/>
  <c r="H48" i="1" s="1"/>
  <c r="R50" i="1" l="1"/>
  <c r="R44" i="1"/>
  <c r="R45" i="1" s="1"/>
  <c r="R48" i="1" s="1"/>
  <c r="S10" i="1"/>
  <c r="S44" i="1" s="1"/>
  <c r="H51" i="1"/>
  <c r="H52" i="1" s="1"/>
  <c r="I52" i="1" s="1"/>
  <c r="A81" i="1"/>
  <c r="I10" i="1"/>
  <c r="I44" i="1" s="1"/>
  <c r="K81" i="1" l="1"/>
  <c r="R51" i="1"/>
  <c r="R52" i="1" s="1"/>
  <c r="S52" i="1" s="1"/>
</calcChain>
</file>

<file path=xl/sharedStrings.xml><?xml version="1.0" encoding="utf-8"?>
<sst xmlns="http://schemas.openxmlformats.org/spreadsheetml/2006/main" count="132" uniqueCount="123">
  <si>
    <t>Prognozējamie dzīvojamās mājas Ilūkstes ielā 103, Rīgā, pārvaldīšanas/apsaimniekošanas izdevumi.</t>
  </si>
  <si>
    <t>Izejas dati:</t>
  </si>
  <si>
    <t>Apsaimniekojamā platība</t>
  </si>
  <si>
    <t>kv.m.</t>
  </si>
  <si>
    <t>Sētnieka kopjamā teritorijas platība</t>
  </si>
  <si>
    <t>Siltumapgādes sistēmas teh.apkope 2015.gadā tarifs</t>
  </si>
  <si>
    <t>Eur/kv.m</t>
  </si>
  <si>
    <t>Uzkrājumu tarifs 2015.gadā</t>
  </si>
  <si>
    <t xml:space="preserve">Izdevumu pozīcijas </t>
  </si>
  <si>
    <t>Mēnesī, EUR</t>
  </si>
  <si>
    <t>Gadā, EUR</t>
  </si>
  <si>
    <t>Nekustamā Īpašuma tehniskās apkopes izmaksas</t>
  </si>
  <si>
    <t>Teritorija (platība 8104 kv.m.)</t>
  </si>
  <si>
    <r>
      <t xml:space="preserve">Sētnieka darba alga </t>
    </r>
    <r>
      <rPr>
        <b/>
        <vertAlign val="superscript"/>
        <sz val="11"/>
        <color theme="1"/>
        <rFont val="Calibri"/>
        <family val="2"/>
        <charset val="204"/>
        <scheme val="minor"/>
      </rPr>
      <t>1</t>
    </r>
  </si>
  <si>
    <r>
      <t xml:space="preserve">Mazvērtīgais inventārs (darba rīki) </t>
    </r>
    <r>
      <rPr>
        <b/>
        <vertAlign val="superscript"/>
        <sz val="11"/>
        <color theme="1"/>
        <rFont val="Calibri"/>
        <family val="2"/>
        <charset val="204"/>
        <scheme val="minor"/>
      </rPr>
      <t>2</t>
    </r>
  </si>
  <si>
    <t>Soc. Apdrošināšana</t>
  </si>
  <si>
    <t>Koplietošanas iekštelpas (platība 907,50 kv.m.)</t>
  </si>
  <si>
    <r>
      <t xml:space="preserve">Apkopējas darba alga </t>
    </r>
    <r>
      <rPr>
        <b/>
        <vertAlign val="superscript"/>
        <sz val="11"/>
        <color theme="1"/>
        <rFont val="Calibri"/>
        <family val="2"/>
        <charset val="204"/>
        <scheme val="minor"/>
      </rPr>
      <t>3</t>
    </r>
  </si>
  <si>
    <t xml:space="preserve">Soc. Apdrošināšana </t>
  </si>
  <si>
    <t>Tīrīšanas līdzekļi</t>
  </si>
  <si>
    <t>Inženierkomunikāciju apkope</t>
  </si>
  <si>
    <r>
      <t xml:space="preserve">Elektroinstalācija </t>
    </r>
    <r>
      <rPr>
        <b/>
        <vertAlign val="superscript"/>
        <sz val="11"/>
        <color theme="1"/>
        <rFont val="Calibri"/>
        <family val="2"/>
        <charset val="204"/>
        <scheme val="minor"/>
      </rPr>
      <t>4</t>
    </r>
  </si>
  <si>
    <t>PVN nodoklis</t>
  </si>
  <si>
    <r>
      <t xml:space="preserve">Ūdens un kanalizācijas sistēmas apkope </t>
    </r>
    <r>
      <rPr>
        <b/>
        <vertAlign val="superscript"/>
        <sz val="11"/>
        <color theme="1"/>
        <rFont val="Calibri"/>
        <family val="2"/>
        <charset val="204"/>
        <scheme val="minor"/>
      </rPr>
      <t>5</t>
    </r>
  </si>
  <si>
    <t xml:space="preserve">PVN nodoklis </t>
  </si>
  <si>
    <t>Papildus materiāli</t>
  </si>
  <si>
    <t xml:space="preserve">Avārijas dienesta izmaksas </t>
  </si>
  <si>
    <r>
      <t xml:space="preserve">Skaitītāju rādījumu nolasīšana/precizēšana </t>
    </r>
    <r>
      <rPr>
        <b/>
        <vertAlign val="superscript"/>
        <sz val="11"/>
        <color theme="1"/>
        <rFont val="Calibri"/>
        <family val="2"/>
        <charset val="204"/>
        <scheme val="minor"/>
      </rPr>
      <t>6</t>
    </r>
  </si>
  <si>
    <t xml:space="preserve">Ventilācijas sistēmas apkope </t>
  </si>
  <si>
    <t xml:space="preserve">Pārvaldes izmaksas </t>
  </si>
  <si>
    <t xml:space="preserve">Darba algas fonds </t>
  </si>
  <si>
    <t xml:space="preserve">Pārvaldnieks </t>
  </si>
  <si>
    <t xml:space="preserve">Grāmatvedis </t>
  </si>
  <si>
    <t xml:space="preserve">Tehniskais speciālists </t>
  </si>
  <si>
    <t>Jurists (parādu atgūšana)</t>
  </si>
  <si>
    <t>Administratīvās izmaksas (papīrs, kanc.preces, pasta izd.)</t>
  </si>
  <si>
    <r>
      <t xml:space="preserve">Mazvērtīgais inventārs (biroja tehnika, tinte) </t>
    </r>
    <r>
      <rPr>
        <b/>
        <vertAlign val="superscript"/>
        <sz val="11"/>
        <color theme="1"/>
        <rFont val="Calibri"/>
        <family val="2"/>
        <charset val="204"/>
        <scheme val="minor"/>
      </rPr>
      <t>7</t>
    </r>
  </si>
  <si>
    <r>
      <t>Citi izdevumi (transporta izdevumi, telefons)</t>
    </r>
    <r>
      <rPr>
        <b/>
        <sz val="11"/>
        <color theme="1"/>
        <rFont val="Calibri"/>
        <family val="2"/>
        <charset val="204"/>
        <scheme val="minor"/>
      </rPr>
      <t xml:space="preserve"> </t>
    </r>
    <r>
      <rPr>
        <b/>
        <vertAlign val="superscript"/>
        <sz val="11"/>
        <color theme="1"/>
        <rFont val="Calibri"/>
        <family val="2"/>
        <charset val="204"/>
        <scheme val="minor"/>
      </rPr>
      <t>8</t>
    </r>
  </si>
  <si>
    <r>
      <t xml:space="preserve">Apdrošināšanas izmaksas (NP visp.civiltiesiskā atbildība) </t>
    </r>
    <r>
      <rPr>
        <b/>
        <vertAlign val="superscript"/>
        <sz val="11"/>
        <color theme="1"/>
        <rFont val="Calibri"/>
        <family val="2"/>
        <charset val="204"/>
        <scheme val="minor"/>
      </rPr>
      <t>9</t>
    </r>
  </si>
  <si>
    <t xml:space="preserve">Kopējais izdevumu budžets </t>
  </si>
  <si>
    <t xml:space="preserve">Tarifs Eur/kv.m. </t>
  </si>
  <si>
    <t xml:space="preserve">Siltumapgādes sistēmas tehniskā apkope Tarifs Eur/kv.m. </t>
  </si>
  <si>
    <t xml:space="preserve">Esošais uzkrājumu Tarifs Eur/kv.m. </t>
  </si>
  <si>
    <r>
      <t xml:space="preserve">Kopā Biedrības aprēķinātais Tarifs Eur/kv.m. </t>
    </r>
    <r>
      <rPr>
        <b/>
        <vertAlign val="superscript"/>
        <sz val="11"/>
        <color theme="1"/>
        <rFont val="Calibri"/>
        <family val="2"/>
        <charset val="204"/>
        <scheme val="minor"/>
      </rPr>
      <t>10</t>
    </r>
  </si>
  <si>
    <r>
      <t xml:space="preserve">Šobrīd SIA "Rīgas namu pārvaldnieks"  Tarifs Eur/kv.m. </t>
    </r>
    <r>
      <rPr>
        <b/>
        <vertAlign val="superscript"/>
        <sz val="11"/>
        <color theme="1"/>
        <rFont val="Calibri"/>
        <family val="2"/>
        <charset val="204"/>
        <scheme val="minor"/>
      </rPr>
      <t>11</t>
    </r>
  </si>
  <si>
    <r>
      <t xml:space="preserve">Starpība tarifos, kuru varētu pievienot uzkrājumu fondam Eur/kv.m. </t>
    </r>
    <r>
      <rPr>
        <b/>
        <vertAlign val="superscript"/>
        <sz val="11"/>
        <color theme="1"/>
        <rFont val="Calibri"/>
        <family val="2"/>
        <charset val="204"/>
        <scheme val="minor"/>
      </rPr>
      <t>12</t>
    </r>
  </si>
  <si>
    <t>Uzkrājumu fonda Tarifs varētu sastādīt kopā Eur/kv.m.</t>
  </si>
  <si>
    <t>Uzkrājumu fonds  kopā naudas izteiksmē Eur/mēn./gadā</t>
  </si>
  <si>
    <t>Piezīmes:</t>
  </si>
  <si>
    <t>1 - Darba algas apmērs, ko pašreiz saņem mūsu mājas sētnieks par teritorijas kopšanu</t>
  </si>
  <si>
    <t xml:space="preserve">2 - Mazvērtīgais inventārs - darba rīki, kas nepieciešami sētniekam darba pienākumu pildīšanai, tajā skaitā izdevumos iekļauta vienreizēja zāles pļaujmašīnas iegāde biedrības vajadzībām. </t>
  </si>
  <si>
    <t>3 - Apkopējas darba algas apmērs par koplietošanas iekštelpu (kāpņu telpu) kopšanu.</t>
  </si>
  <si>
    <t xml:space="preserve">4 - Elektroinstalācijas izdevumi ir norādīti provizoriski. Elektroinstalācijas darbi tiks veikti un apmaksāti pēc nepieciešamības, līdz ar to reālo izdevumu apmērs var būt mazāks nekā norādīts tāmē. Neizmantotie līdzekļi paliks biedrības bankas kontā. </t>
  </si>
  <si>
    <t xml:space="preserve">5 - Ūdens un kanalizācijas sistēmas apkopes izdevumi ir norādīti provizoriski. To apmērs būs atkarīgs no reāli veicamo darbu apjoma, līdz ar to faktiski izdevumi var būt mazāki nekā norādīts. Neizmantotie līdzekļi paliks biedrības bankas kontā. </t>
  </si>
  <si>
    <t xml:space="preserve">6 - Ūdens skaitītāju rādījumu nolasīšana/precizēšana tiks veikta gadījumos, kad kopējā mājas skaitītāja rādījuma un dzīvokļu īpašnieku  skaitītāju rādījumu starpība 3 mēnešus pēc kārtas ir lielāka par 20%, lai novērstu ļaunprātīgu nekorektu ūdens skaitītāju rādījumu datu iesniegšanu. Maksa par skaitītāju rādījumu nolasīšanu ir 1,- eur par 1 dzīvokli. </t>
  </si>
  <si>
    <t xml:space="preserve">7 - Mazvērīgais inventārs, kas nepieciešams pārvaldes pienākumu pildīšanai, tajā skaitā izdevumos iekļauta vienreizēja melnbalta daudzfunkcionālā printera iegāde un nodrošināšana ar tinti. </t>
  </si>
  <si>
    <t xml:space="preserve">8 - Transporta un telefona izdevumi, kas nepieciešami pārvaldes uzdevumi pildīšanai, un tiks kompensēti pēc nepieciešamības, pēc izdevumu apliecinošu dokumentu iesniegšanas biedrībai. </t>
  </si>
  <si>
    <t xml:space="preserve">9 - Namu pārvaldnieka civiltiesiskās apdrošināšanas polise vienam gadam ar apdrošināšanas atbildības limitu 80 tūkst eiro gadā saskaņā ar If Latvia apdrošināšanas sabiedrības piedāvājumu. </t>
  </si>
  <si>
    <t xml:space="preserve">10 - Provizoriski aprēķinātais Tarifs mūsu dzīvojamās mājas apsaimniekošanai/pārvaldīšanai. </t>
  </si>
  <si>
    <t xml:space="preserve">11 - Spēkā esošais Tarifs, saskaņā ar kuru mēs šobrīd maksājam SIA "Rīgas namu pārvaldnieks". </t>
  </si>
  <si>
    <t xml:space="preserve">12 - Ņemot vērā, ka Biedrība piedāvā arī turpmāk pieturēties pie šobrīd spēkā esošā Tarifa 0,5882 Eur/kv.m., šī ir  starpība, kuru varētu pievienot uzkrājumu fondam, naudas izteiksmē starpība sastāda </t>
  </si>
  <si>
    <t>Eur/gadā.</t>
  </si>
  <si>
    <t>Прогнозируемые расходы на обхозяйствование дома на ул. Илукстес 103, Рига.</t>
  </si>
  <si>
    <t>Тариф накоплений в 2015 г.</t>
  </si>
  <si>
    <t>Тариф по тех.обслуживанию теплосистемы 2015 г.</t>
  </si>
  <si>
    <t>Расходы</t>
  </si>
  <si>
    <t>В месяц, EUR</t>
  </si>
  <si>
    <t>В год, EUR</t>
  </si>
  <si>
    <t>Расходы по тех. обслуживанию Недвижимого Имущества</t>
  </si>
  <si>
    <t>Площадь территории, убираемой дворником</t>
  </si>
  <si>
    <r>
      <t xml:space="preserve">Зарплата дворника </t>
    </r>
    <r>
      <rPr>
        <b/>
        <vertAlign val="superscript"/>
        <sz val="11"/>
        <color theme="1"/>
        <rFont val="Calibri"/>
        <family val="2"/>
        <charset val="204"/>
        <scheme val="minor"/>
      </rPr>
      <t>1</t>
    </r>
  </si>
  <si>
    <r>
      <t xml:space="preserve">Малоценный инвентарь (раб.инструменты) </t>
    </r>
    <r>
      <rPr>
        <b/>
        <vertAlign val="superscript"/>
        <sz val="11"/>
        <color theme="1"/>
        <rFont val="Calibri"/>
        <family val="2"/>
        <charset val="204"/>
        <scheme val="minor"/>
      </rPr>
      <t>2</t>
    </r>
  </si>
  <si>
    <t>Соц.Страхование</t>
  </si>
  <si>
    <t>Общие внутр.помещения (platība 907,50 kv.m.)</t>
  </si>
  <si>
    <r>
      <t xml:space="preserve">Зарплата уборщика </t>
    </r>
    <r>
      <rPr>
        <b/>
        <vertAlign val="superscript"/>
        <sz val="11"/>
        <color theme="1"/>
        <rFont val="Calibri"/>
        <family val="2"/>
        <charset val="204"/>
        <scheme val="minor"/>
      </rPr>
      <t>3</t>
    </r>
  </si>
  <si>
    <t xml:space="preserve">Соц.страхование </t>
  </si>
  <si>
    <t>Моющие средства</t>
  </si>
  <si>
    <t>Обслуживание инженерных коммуникаций</t>
  </si>
  <si>
    <r>
      <t>Электроинсталяция</t>
    </r>
    <r>
      <rPr>
        <b/>
        <vertAlign val="superscript"/>
        <sz val="11"/>
        <color theme="1"/>
        <rFont val="Calibri"/>
        <family val="2"/>
        <charset val="204"/>
        <scheme val="minor"/>
      </rPr>
      <t>4</t>
    </r>
  </si>
  <si>
    <r>
      <t xml:space="preserve">Обслуживание системы водопровода и канализации </t>
    </r>
    <r>
      <rPr>
        <b/>
        <vertAlign val="superscript"/>
        <sz val="11"/>
        <color theme="1"/>
        <rFont val="Calibri"/>
        <family val="2"/>
        <charset val="204"/>
        <scheme val="minor"/>
      </rPr>
      <t>5</t>
    </r>
  </si>
  <si>
    <t>Доп. Материалы</t>
  </si>
  <si>
    <t>Расходы аварийной службы</t>
  </si>
  <si>
    <t>Налог НДС</t>
  </si>
  <si>
    <r>
      <t xml:space="preserve">Проверка показаний счетчиков </t>
    </r>
    <r>
      <rPr>
        <b/>
        <vertAlign val="superscript"/>
        <sz val="11"/>
        <color theme="1"/>
        <rFont val="Calibri"/>
        <family val="2"/>
        <charset val="204"/>
        <scheme val="minor"/>
      </rPr>
      <t>6</t>
    </r>
  </si>
  <si>
    <t>Обслуживание системы вентиляции</t>
  </si>
  <si>
    <t xml:space="preserve">Налог НДС </t>
  </si>
  <si>
    <t xml:space="preserve">Расходы управления </t>
  </si>
  <si>
    <t>Фонд зарплат</t>
  </si>
  <si>
    <t>Управляющий</t>
  </si>
  <si>
    <t>Бухгалтер</t>
  </si>
  <si>
    <t xml:space="preserve">Tех. Специалист  </t>
  </si>
  <si>
    <t>Юрист (возвращение долгов)</t>
  </si>
  <si>
    <t>Соц. Страхование</t>
  </si>
  <si>
    <t>Административные расходы (бумага, конц.тов., почт.изд.)</t>
  </si>
  <si>
    <r>
      <t xml:space="preserve">Малоценный инвентарь (офис.техника, катриджи) </t>
    </r>
    <r>
      <rPr>
        <b/>
        <vertAlign val="superscript"/>
        <sz val="11"/>
        <color theme="1"/>
        <rFont val="Calibri"/>
        <family val="2"/>
        <charset val="204"/>
        <scheme val="minor"/>
      </rPr>
      <t>7</t>
    </r>
  </si>
  <si>
    <r>
      <t>Другие расходы (транспортн.расходы, телефон)</t>
    </r>
    <r>
      <rPr>
        <b/>
        <sz val="11"/>
        <color theme="1"/>
        <rFont val="Calibri"/>
        <family val="2"/>
        <charset val="204"/>
        <scheme val="minor"/>
      </rPr>
      <t xml:space="preserve"> </t>
    </r>
    <r>
      <rPr>
        <b/>
        <vertAlign val="superscript"/>
        <sz val="11"/>
        <color theme="1"/>
        <rFont val="Calibri"/>
        <family val="2"/>
        <charset val="204"/>
        <scheme val="minor"/>
      </rPr>
      <t>8</t>
    </r>
  </si>
  <si>
    <r>
      <t xml:space="preserve">Страхование (гражданская ответственность домоуправ.) </t>
    </r>
    <r>
      <rPr>
        <b/>
        <vertAlign val="superscript"/>
        <sz val="11"/>
        <color theme="1"/>
        <rFont val="Calibri"/>
        <family val="2"/>
        <charset val="204"/>
        <scheme val="minor"/>
      </rPr>
      <t>9</t>
    </r>
  </si>
  <si>
    <t>Общий бюджет расходов</t>
  </si>
  <si>
    <t xml:space="preserve">Тариф Eur/kv.m. </t>
  </si>
  <si>
    <t xml:space="preserve">Тариф по тех.обслуживанию теплосистемы Eur/kv.m. </t>
  </si>
  <si>
    <t xml:space="preserve">Действующий тариф накоплений Eur/kv.m. </t>
  </si>
  <si>
    <r>
      <t xml:space="preserve">Общий Тариф, предложенный товариществом Eur/kv.m. </t>
    </r>
    <r>
      <rPr>
        <b/>
        <vertAlign val="superscript"/>
        <sz val="11"/>
        <color theme="1"/>
        <rFont val="Calibri"/>
        <family val="2"/>
        <charset val="204"/>
        <scheme val="minor"/>
      </rPr>
      <t>10</t>
    </r>
  </si>
  <si>
    <r>
      <t xml:space="preserve">Тариф SIA "Rīgas namu pārvaldnieks"  на данный момент Eur/kv.m. </t>
    </r>
    <r>
      <rPr>
        <b/>
        <vertAlign val="superscript"/>
        <sz val="11"/>
        <color theme="1"/>
        <rFont val="Calibri"/>
        <family val="2"/>
        <charset val="204"/>
        <scheme val="minor"/>
      </rPr>
      <t>11</t>
    </r>
  </si>
  <si>
    <r>
      <t xml:space="preserve">Разница, которую можно присоединить к фонду накоп. Eur/kv.m. </t>
    </r>
    <r>
      <rPr>
        <b/>
        <vertAlign val="superscript"/>
        <sz val="11"/>
        <color theme="1"/>
        <rFont val="Calibri"/>
        <family val="2"/>
        <charset val="204"/>
        <scheme val="minor"/>
      </rPr>
      <t>12</t>
    </r>
  </si>
  <si>
    <t>Тариф Фонда накоплений мог бы составить Eur/kv.m.</t>
  </si>
  <si>
    <t>Фонд накоплений в ден.эквиваленте мог бы составить Eur/mēn./gadā</t>
  </si>
  <si>
    <t>Исходные данные:</t>
  </si>
  <si>
    <t>Заметки:</t>
  </si>
  <si>
    <t>1 - Размер заработной платы, которую сейчас получает дворник за уборку территории</t>
  </si>
  <si>
    <t>Территория (площадь 8104 kv.m.)</t>
  </si>
  <si>
    <t>2 - Малоценный инвентарь - раб.инструменты, необходимые дворнику для выполнения своих обязанностей, в том числе включены единоразовая покупка газонокосилки.</t>
  </si>
  <si>
    <t>3 -Заработная плата уборщика общих внутренних помещений (подъездов).</t>
  </si>
  <si>
    <t xml:space="preserve">5 - Расходы по обслуживанию системы водопровода и канализации указаны предварительно. Их объем будет зависеть от объема реаль выполненных работ, поэтому фактические расходы могут быть меньше указанных. Неиспользованные редства останутся на счету товарищества. </t>
  </si>
  <si>
    <t>4 - Расходы на электроинсталяцию указаны предварительно. Работы по электроинсталяции будут выполняться и оплачиваться по необходимости, поэтому реальный объем расходов может быть  меньше предустмотренного сметой. Неиспользов. средства останутся на счету товарищества.</t>
  </si>
  <si>
    <t xml:space="preserve">6 - Проверка показаний счетчиков будет производится только в случаях, когда показания общего домового счетчика и квартирных счетчиков будут отличаться более чем на 20% 3 месяца подряд, с целью предотвратить злонамеренную подачу некоректных показаний. Плата за проверку счетчика 1 евро за 1 квартиру. </t>
  </si>
  <si>
    <t>7 - Малоценный инвентарь, необходимый для выполнения обязанностей по управлению, в том числе в расходы включена единоразовая покупка многофункционального принтера, катриджей.</t>
  </si>
  <si>
    <t>8 - Расходы на транспорт и телефон, которые необходимы для выполнения обязанностей по управлению, будут компенсированы по необходимости после предъявления подтвержд. док-ов.</t>
  </si>
  <si>
    <t xml:space="preserve">9 - Страховой полюс гражданской ответственности домоуправителя на один год с лимитом 80 тысяч евро в год согласно предложению страховой компании If Latvia. </t>
  </si>
  <si>
    <t>10 - Предварительно расчитанный Тариф по обхозяйствованию нашего дома.</t>
  </si>
  <si>
    <t xml:space="preserve">11 - Ныне действующий Тариф SIA "Rīgas namu pārvaldnieks". </t>
  </si>
  <si>
    <t>12 - Принимая во внимание, что товарищество предлагает впредь придерживаться ныне действующего тарифа 0,5882 евро/кв.м., разница, которую можно направить в фонд накоплений составляет</t>
  </si>
  <si>
    <t>Eur/в год.</t>
  </si>
  <si>
    <t>Обхозяйствуемая площадь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</si>
</sst>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 x14ac:knownFonts="1">
    <font>
      <sz val="11"/>
      <color theme="1"/>
      <name val="Calibri"/>
      <family val="2"/>
      <charset val="204"/>
      <scheme val="minor"/>
    </font>
    <font>
      <b/>
      <sz val="11"/>
      <color theme="1"/>
      <name val="Calibri"/>
      <family val="2"/>
      <charset val="204"/>
      <scheme val="minor"/>
    </font>
    <font>
      <b/>
      <vertAlign val="superscript"/>
      <sz val="11"/>
      <color theme="1"/>
      <name val="Calibri"/>
      <family val="2"/>
      <charset val="204"/>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rgb="FFFF66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1" fillId="0" borderId="1"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2" xfId="0" applyBorder="1"/>
    <xf numFmtId="0" fontId="0" fillId="0" borderId="4" xfId="0" applyBorder="1"/>
    <xf numFmtId="0" fontId="0" fillId="2" borderId="1" xfId="0" applyFill="1" applyBorder="1"/>
    <xf numFmtId="0" fontId="0" fillId="3" borderId="1" xfId="0" applyFill="1" applyBorder="1"/>
    <xf numFmtId="0" fontId="0" fillId="0" borderId="1" xfId="0" applyBorder="1"/>
    <xf numFmtId="0" fontId="0" fillId="0" borderId="0" xfId="0" applyBorder="1"/>
    <xf numFmtId="10" fontId="0" fillId="0" borderId="0" xfId="0" applyNumberFormat="1"/>
    <xf numFmtId="0" fontId="0" fillId="2" borderId="1" xfId="0" applyFill="1" applyBorder="1" applyAlignment="1">
      <alignment horizontal="center"/>
    </xf>
    <xf numFmtId="0" fontId="0" fillId="3" borderId="1" xfId="0" applyFill="1" applyBorder="1" applyAlignment="1">
      <alignment horizontal="center"/>
    </xf>
    <xf numFmtId="0" fontId="0" fillId="0" borderId="0" xfId="0" applyAlignment="1">
      <alignment horizontal="center"/>
    </xf>
    <xf numFmtId="9" fontId="0" fillId="0" borderId="0" xfId="0" applyNumberFormat="1"/>
    <xf numFmtId="0" fontId="0" fillId="2" borderId="4" xfId="0" applyFill="1" applyBorder="1" applyAlignment="1">
      <alignment horizontal="center"/>
    </xf>
    <xf numFmtId="0" fontId="0" fillId="0" borderId="1" xfId="0" applyFill="1" applyBorder="1"/>
    <xf numFmtId="0" fontId="0" fillId="0" borderId="0" xfId="0" applyFill="1" applyBorder="1"/>
    <xf numFmtId="10" fontId="0" fillId="0" borderId="0" xfId="0" applyNumberFormat="1" applyBorder="1"/>
    <xf numFmtId="0" fontId="0" fillId="0" borderId="0" xfId="0" applyBorder="1" applyAlignment="1">
      <alignment horizontal="center"/>
    </xf>
    <xf numFmtId="0" fontId="0" fillId="0" borderId="5" xfId="0" applyBorder="1"/>
    <xf numFmtId="0" fontId="0" fillId="2" borderId="6" xfId="0" applyFill="1" applyBorder="1" applyAlignment="1">
      <alignment horizontal="center"/>
    </xf>
    <xf numFmtId="0" fontId="0" fillId="3" borderId="6" xfId="0"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5" borderId="0" xfId="0" applyFill="1"/>
    <xf numFmtId="164" fontId="1" fillId="5" borderId="1" xfId="0" applyNumberFormat="1" applyFont="1" applyFill="1" applyBorder="1" applyAlignment="1">
      <alignment horizontal="center"/>
    </xf>
    <xf numFmtId="0" fontId="0" fillId="6" borderId="0" xfId="0" applyFill="1"/>
    <xf numFmtId="0" fontId="1" fillId="6" borderId="1" xfId="0" applyFont="1" applyFill="1" applyBorder="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abSelected="1" workbookViewId="0">
      <selection activeCell="O12" sqref="O12"/>
    </sheetView>
  </sheetViews>
  <sheetFormatPr defaultRowHeight="15" x14ac:dyDescent="0.25"/>
  <cols>
    <col min="10" max="10" width="8.28515625" customWidth="1"/>
  </cols>
  <sheetData>
    <row r="1" spans="1:20" x14ac:dyDescent="0.25">
      <c r="A1" s="1" t="s">
        <v>0</v>
      </c>
      <c r="C1" s="1"/>
      <c r="D1" s="1"/>
      <c r="E1" s="1"/>
      <c r="F1" s="1"/>
      <c r="K1" s="1" t="s">
        <v>62</v>
      </c>
      <c r="M1" s="1"/>
      <c r="N1" s="1"/>
      <c r="O1" s="1"/>
      <c r="P1" s="1"/>
    </row>
    <row r="2" spans="1:20" x14ac:dyDescent="0.25">
      <c r="A2" t="s">
        <v>1</v>
      </c>
      <c r="K2" t="s">
        <v>106</v>
      </c>
    </row>
    <row r="3" spans="1:20" x14ac:dyDescent="0.25">
      <c r="A3" t="s">
        <v>2</v>
      </c>
      <c r="G3" s="2">
        <v>8565</v>
      </c>
      <c r="H3" t="s">
        <v>3</v>
      </c>
      <c r="K3" t="s">
        <v>122</v>
      </c>
      <c r="Q3" s="2">
        <v>8565</v>
      </c>
      <c r="R3" t="s">
        <v>3</v>
      </c>
    </row>
    <row r="4" spans="1:20" x14ac:dyDescent="0.25">
      <c r="A4" t="s">
        <v>4</v>
      </c>
      <c r="G4" s="2">
        <v>8104</v>
      </c>
      <c r="H4" t="s">
        <v>3</v>
      </c>
      <c r="K4" t="s">
        <v>69</v>
      </c>
      <c r="Q4" s="2">
        <v>8104</v>
      </c>
      <c r="R4" t="s">
        <v>3</v>
      </c>
    </row>
    <row r="5" spans="1:20" x14ac:dyDescent="0.25">
      <c r="A5" t="s">
        <v>5</v>
      </c>
      <c r="G5" s="2">
        <v>5.1700000000000003E-2</v>
      </c>
      <c r="H5" t="s">
        <v>6</v>
      </c>
      <c r="K5" t="s">
        <v>64</v>
      </c>
      <c r="Q5" s="2">
        <v>5.1700000000000003E-2</v>
      </c>
      <c r="R5" t="s">
        <v>6</v>
      </c>
    </row>
    <row r="6" spans="1:20" x14ac:dyDescent="0.25">
      <c r="A6" t="s">
        <v>7</v>
      </c>
      <c r="G6" s="2">
        <v>0.123</v>
      </c>
      <c r="H6" t="s">
        <v>6</v>
      </c>
      <c r="K6" t="s">
        <v>63</v>
      </c>
      <c r="Q6" s="2">
        <v>0.123</v>
      </c>
      <c r="R6" t="s">
        <v>6</v>
      </c>
    </row>
    <row r="8" spans="1:20" x14ac:dyDescent="0.25">
      <c r="A8" s="3" t="s">
        <v>8</v>
      </c>
      <c r="B8" s="4"/>
      <c r="C8" s="4"/>
      <c r="D8" s="4"/>
      <c r="E8" s="4"/>
      <c r="F8" s="5"/>
      <c r="G8" s="6" t="s">
        <v>9</v>
      </c>
      <c r="H8" s="7"/>
      <c r="I8" s="6" t="s">
        <v>10</v>
      </c>
      <c r="J8" s="7"/>
      <c r="K8" s="3" t="s">
        <v>65</v>
      </c>
      <c r="L8" s="4"/>
      <c r="M8" s="4"/>
      <c r="N8" s="4"/>
      <c r="O8" s="4"/>
      <c r="P8" s="5"/>
      <c r="Q8" s="6" t="s">
        <v>66</v>
      </c>
      <c r="R8" s="7"/>
      <c r="S8" s="6" t="s">
        <v>67</v>
      </c>
      <c r="T8" s="7"/>
    </row>
    <row r="9" spans="1:20" x14ac:dyDescent="0.25">
      <c r="A9" t="s">
        <v>11</v>
      </c>
      <c r="K9" t="s">
        <v>68</v>
      </c>
    </row>
    <row r="10" spans="1:20" x14ac:dyDescent="0.25">
      <c r="A10" t="s">
        <v>12</v>
      </c>
      <c r="H10" s="8">
        <f>G11+G13</f>
        <v>536.36</v>
      </c>
      <c r="I10" s="9">
        <f>H10*12</f>
        <v>6436.32</v>
      </c>
      <c r="K10" t="s">
        <v>109</v>
      </c>
      <c r="R10" s="8">
        <f>Q11+Q13</f>
        <v>536.36</v>
      </c>
      <c r="S10" s="9">
        <f>R10*12</f>
        <v>6436.32</v>
      </c>
    </row>
    <row r="11" spans="1:20" ht="17.25" x14ac:dyDescent="0.25">
      <c r="B11" t="s">
        <v>13</v>
      </c>
      <c r="G11" s="10">
        <v>400</v>
      </c>
      <c r="L11" t="s">
        <v>70</v>
      </c>
      <c r="Q11" s="10">
        <v>400</v>
      </c>
    </row>
    <row r="12" spans="1:20" ht="17.25" x14ac:dyDescent="0.25">
      <c r="B12" t="s">
        <v>14</v>
      </c>
      <c r="G12" s="10">
        <v>20</v>
      </c>
      <c r="I12" s="11"/>
      <c r="L12" t="s">
        <v>71</v>
      </c>
      <c r="Q12" s="10">
        <v>20</v>
      </c>
      <c r="S12" s="11"/>
    </row>
    <row r="13" spans="1:20" x14ac:dyDescent="0.25">
      <c r="B13" t="s">
        <v>15</v>
      </c>
      <c r="D13" s="12">
        <v>0.34089999999999998</v>
      </c>
      <c r="G13" s="10">
        <f>G11*0.3409</f>
        <v>136.35999999999999</v>
      </c>
      <c r="L13" t="s">
        <v>72</v>
      </c>
      <c r="N13" s="12">
        <v>0.34089999999999998</v>
      </c>
      <c r="Q13" s="10">
        <f>Q11*0.3409</f>
        <v>136.35999999999999</v>
      </c>
    </row>
    <row r="15" spans="1:20" x14ac:dyDescent="0.25">
      <c r="B15" t="s">
        <v>16</v>
      </c>
      <c r="H15" s="13">
        <f>G16+G17+G18</f>
        <v>345.22500000000002</v>
      </c>
      <c r="I15" s="14">
        <f>H15*12</f>
        <v>4142.7000000000007</v>
      </c>
      <c r="L15" t="s">
        <v>73</v>
      </c>
      <c r="R15" s="13">
        <f>Q16+Q17+Q18</f>
        <v>345.22500000000002</v>
      </c>
      <c r="S15" s="14">
        <f>R15*12</f>
        <v>4142.7000000000007</v>
      </c>
    </row>
    <row r="16" spans="1:20" ht="17.25" x14ac:dyDescent="0.25">
      <c r="B16" t="s">
        <v>17</v>
      </c>
      <c r="G16" s="10">
        <v>250</v>
      </c>
      <c r="H16" s="15"/>
      <c r="I16" s="15"/>
      <c r="L16" t="s">
        <v>74</v>
      </c>
      <c r="Q16" s="10">
        <v>250</v>
      </c>
      <c r="R16" s="15"/>
      <c r="S16" s="15"/>
    </row>
    <row r="17" spans="1:19" x14ac:dyDescent="0.25">
      <c r="B17" t="s">
        <v>18</v>
      </c>
      <c r="D17" s="12">
        <v>0.34089999999999998</v>
      </c>
      <c r="G17" s="10">
        <f>G16*0.3409</f>
        <v>85.224999999999994</v>
      </c>
      <c r="H17" s="15"/>
      <c r="I17" s="15"/>
      <c r="L17" t="s">
        <v>75</v>
      </c>
      <c r="N17" s="12">
        <v>0.34089999999999998</v>
      </c>
      <c r="Q17" s="10">
        <f>Q16*0.3409</f>
        <v>85.224999999999994</v>
      </c>
      <c r="R17" s="15"/>
      <c r="S17" s="15"/>
    </row>
    <row r="18" spans="1:19" x14ac:dyDescent="0.25">
      <c r="B18" t="s">
        <v>19</v>
      </c>
      <c r="G18" s="10">
        <v>10</v>
      </c>
      <c r="H18" s="15"/>
      <c r="I18" s="15"/>
      <c r="L18" t="s">
        <v>76</v>
      </c>
      <c r="Q18" s="10">
        <v>10</v>
      </c>
      <c r="R18" s="15"/>
      <c r="S18" s="15"/>
    </row>
    <row r="19" spans="1:19" x14ac:dyDescent="0.25">
      <c r="H19" s="15"/>
      <c r="I19" s="15"/>
      <c r="R19" s="15"/>
      <c r="S19" s="15"/>
    </row>
    <row r="20" spans="1:19" x14ac:dyDescent="0.25">
      <c r="A20" t="s">
        <v>20</v>
      </c>
      <c r="H20" s="13">
        <f>G21+G22</f>
        <v>181.5</v>
      </c>
      <c r="I20" s="14">
        <f>H20*12</f>
        <v>2178</v>
      </c>
      <c r="K20" t="s">
        <v>77</v>
      </c>
      <c r="R20" s="13">
        <f>Q21+Q22</f>
        <v>181.5</v>
      </c>
      <c r="S20" s="14">
        <f>R20*12</f>
        <v>2178</v>
      </c>
    </row>
    <row r="21" spans="1:19" ht="17.25" x14ac:dyDescent="0.25">
      <c r="B21" t="s">
        <v>21</v>
      </c>
      <c r="G21" s="10">
        <v>150</v>
      </c>
      <c r="H21" s="15"/>
      <c r="I21" s="15"/>
      <c r="L21" t="s">
        <v>78</v>
      </c>
      <c r="Q21" s="10">
        <v>150</v>
      </c>
      <c r="R21" s="15"/>
      <c r="S21" s="15"/>
    </row>
    <row r="22" spans="1:19" x14ac:dyDescent="0.25">
      <c r="B22" t="s">
        <v>22</v>
      </c>
      <c r="D22" s="16">
        <v>0.21</v>
      </c>
      <c r="G22" s="10">
        <f>G21*0.21</f>
        <v>31.5</v>
      </c>
      <c r="H22" s="15"/>
      <c r="I22" s="15"/>
      <c r="L22" t="s">
        <v>82</v>
      </c>
      <c r="N22" s="16">
        <v>0.21</v>
      </c>
      <c r="Q22" s="10">
        <f>Q21*0.21</f>
        <v>31.5</v>
      </c>
      <c r="R22" s="15"/>
      <c r="S22" s="15"/>
    </row>
    <row r="23" spans="1:19" x14ac:dyDescent="0.25">
      <c r="H23" s="15"/>
      <c r="I23" s="15"/>
      <c r="R23" s="15"/>
      <c r="S23" s="15"/>
    </row>
    <row r="24" spans="1:19" ht="17.25" x14ac:dyDescent="0.25">
      <c r="A24" t="s">
        <v>23</v>
      </c>
      <c r="G24" s="10">
        <v>250</v>
      </c>
      <c r="H24" s="17">
        <f>SUM(G24:G28)</f>
        <v>415.42</v>
      </c>
      <c r="I24" s="14">
        <f>H24*12</f>
        <v>4985.04</v>
      </c>
      <c r="K24" t="s">
        <v>79</v>
      </c>
      <c r="Q24" s="10">
        <v>250</v>
      </c>
      <c r="R24" s="17">
        <f>SUM(Q24:Q28)</f>
        <v>415.42</v>
      </c>
      <c r="S24" s="14">
        <f>R24*12</f>
        <v>4985.04</v>
      </c>
    </row>
    <row r="25" spans="1:19" x14ac:dyDescent="0.25">
      <c r="B25" t="s">
        <v>24</v>
      </c>
      <c r="D25" s="16">
        <v>0.21</v>
      </c>
      <c r="G25" s="10">
        <f>G24*0.21</f>
        <v>52.5</v>
      </c>
      <c r="H25" s="15"/>
      <c r="I25" s="15"/>
      <c r="L25" t="s">
        <v>82</v>
      </c>
      <c r="N25" s="16">
        <v>0.21</v>
      </c>
      <c r="Q25" s="10">
        <f>Q24*0.21</f>
        <v>52.5</v>
      </c>
      <c r="R25" s="15"/>
      <c r="S25" s="15"/>
    </row>
    <row r="26" spans="1:19" x14ac:dyDescent="0.25">
      <c r="B26" t="s">
        <v>25</v>
      </c>
      <c r="G26" s="10">
        <v>50</v>
      </c>
      <c r="H26" s="15"/>
      <c r="I26" s="15"/>
      <c r="L26" t="s">
        <v>80</v>
      </c>
      <c r="Q26" s="10">
        <v>50</v>
      </c>
      <c r="R26" s="15"/>
      <c r="S26" s="15"/>
    </row>
    <row r="27" spans="1:19" x14ac:dyDescent="0.25">
      <c r="B27" t="s">
        <v>26</v>
      </c>
      <c r="G27" s="10">
        <v>50</v>
      </c>
      <c r="H27" s="15"/>
      <c r="I27" s="15"/>
      <c r="L27" t="s">
        <v>81</v>
      </c>
      <c r="Q27" s="10">
        <v>50</v>
      </c>
      <c r="R27" s="15"/>
      <c r="S27" s="15"/>
    </row>
    <row r="28" spans="1:19" ht="17.25" x14ac:dyDescent="0.25">
      <c r="B28" t="s">
        <v>27</v>
      </c>
      <c r="G28" s="18">
        <v>12.92</v>
      </c>
      <c r="H28" s="15"/>
      <c r="I28" s="15"/>
      <c r="L28" t="s">
        <v>83</v>
      </c>
      <c r="Q28" s="18">
        <v>12.92</v>
      </c>
      <c r="R28" s="15"/>
      <c r="S28" s="15"/>
    </row>
    <row r="29" spans="1:19" x14ac:dyDescent="0.25">
      <c r="G29" s="19"/>
      <c r="H29" s="15"/>
      <c r="I29" s="15"/>
      <c r="Q29" s="19"/>
      <c r="R29" s="15"/>
      <c r="S29" s="15"/>
    </row>
    <row r="30" spans="1:19" x14ac:dyDescent="0.25">
      <c r="A30" t="s">
        <v>28</v>
      </c>
      <c r="G30" s="18">
        <v>20</v>
      </c>
      <c r="H30" s="13">
        <f>SUM(G30:G31)</f>
        <v>24.2</v>
      </c>
      <c r="I30" s="14">
        <f>H30*12</f>
        <v>290.39999999999998</v>
      </c>
      <c r="K30" t="s">
        <v>84</v>
      </c>
      <c r="Q30" s="18">
        <v>20</v>
      </c>
      <c r="R30" s="13">
        <f>SUM(Q30:Q31)</f>
        <v>24.2</v>
      </c>
      <c r="S30" s="14">
        <f>R30*12</f>
        <v>290.39999999999998</v>
      </c>
    </row>
    <row r="31" spans="1:19" x14ac:dyDescent="0.25">
      <c r="B31" t="s">
        <v>24</v>
      </c>
      <c r="D31" s="16">
        <v>0.21</v>
      </c>
      <c r="G31" s="18">
        <f>G30*0.21</f>
        <v>4.2</v>
      </c>
      <c r="H31" s="15"/>
      <c r="I31" s="15"/>
      <c r="L31" t="s">
        <v>85</v>
      </c>
      <c r="N31" s="16">
        <v>0.21</v>
      </c>
      <c r="Q31" s="18">
        <f>Q30*0.21</f>
        <v>4.2</v>
      </c>
      <c r="R31" s="15"/>
      <c r="S31" s="15"/>
    </row>
    <row r="32" spans="1:19" x14ac:dyDescent="0.25">
      <c r="H32" s="15"/>
      <c r="I32" s="15"/>
      <c r="R32" s="15"/>
      <c r="S32" s="15"/>
    </row>
    <row r="33" spans="1:20" x14ac:dyDescent="0.25">
      <c r="A33" t="s">
        <v>29</v>
      </c>
      <c r="H33" s="13">
        <f>SUM(G35:G42)</f>
        <v>1640.0349999999999</v>
      </c>
      <c r="I33" s="14">
        <f>H33*12</f>
        <v>19680.419999999998</v>
      </c>
      <c r="K33" t="s">
        <v>86</v>
      </c>
      <c r="R33" s="13">
        <f>SUM(Q35:Q42)</f>
        <v>1640.0349999999999</v>
      </c>
      <c r="S33" s="14">
        <f>R33*12</f>
        <v>19680.419999999998</v>
      </c>
    </row>
    <row r="34" spans="1:20" x14ac:dyDescent="0.25">
      <c r="A34" t="s">
        <v>30</v>
      </c>
      <c r="H34" s="15"/>
      <c r="I34" s="15"/>
      <c r="K34" t="s">
        <v>87</v>
      </c>
      <c r="R34" s="15"/>
      <c r="S34" s="15"/>
    </row>
    <row r="35" spans="1:20" x14ac:dyDescent="0.25">
      <c r="B35" t="s">
        <v>31</v>
      </c>
      <c r="G35" s="10">
        <v>500</v>
      </c>
      <c r="H35" s="15"/>
      <c r="I35" s="15"/>
      <c r="L35" t="s">
        <v>88</v>
      </c>
      <c r="Q35" s="10">
        <v>500</v>
      </c>
      <c r="R35" s="15"/>
      <c r="S35" s="15"/>
    </row>
    <row r="36" spans="1:20" x14ac:dyDescent="0.25">
      <c r="B36" t="s">
        <v>32</v>
      </c>
      <c r="G36" s="10">
        <v>350</v>
      </c>
      <c r="H36" s="15"/>
      <c r="I36" s="15"/>
      <c r="L36" t="s">
        <v>89</v>
      </c>
      <c r="Q36" s="10">
        <v>350</v>
      </c>
      <c r="R36" s="15"/>
      <c r="S36" s="15"/>
    </row>
    <row r="37" spans="1:20" x14ac:dyDescent="0.25">
      <c r="B37" t="s">
        <v>33</v>
      </c>
      <c r="G37" s="10">
        <v>150</v>
      </c>
      <c r="H37" s="15"/>
      <c r="I37" s="15"/>
      <c r="L37" t="s">
        <v>90</v>
      </c>
      <c r="Q37" s="10">
        <v>150</v>
      </c>
      <c r="R37" s="15"/>
      <c r="S37" s="15"/>
    </row>
    <row r="38" spans="1:20" x14ac:dyDescent="0.25">
      <c r="B38" t="s">
        <v>34</v>
      </c>
      <c r="G38" s="10">
        <v>150</v>
      </c>
      <c r="H38" s="15"/>
      <c r="I38" s="15"/>
      <c r="L38" t="s">
        <v>91</v>
      </c>
      <c r="Q38" s="10">
        <v>150</v>
      </c>
      <c r="R38" s="15"/>
      <c r="S38" s="15"/>
    </row>
    <row r="39" spans="1:20" x14ac:dyDescent="0.25">
      <c r="A39" s="11"/>
      <c r="B39" s="11" t="s">
        <v>15</v>
      </c>
      <c r="C39" s="11"/>
      <c r="D39" s="20">
        <v>0.34089999999999998</v>
      </c>
      <c r="E39" s="11"/>
      <c r="F39" s="11"/>
      <c r="G39" s="10">
        <f>SUM(G35:G38)*0.3409</f>
        <v>392.03499999999997</v>
      </c>
      <c r="H39" s="21"/>
      <c r="I39" s="21"/>
      <c r="J39" s="11"/>
      <c r="K39" s="11"/>
      <c r="L39" s="11" t="s">
        <v>92</v>
      </c>
      <c r="M39" s="11"/>
      <c r="N39" s="20">
        <v>0.34089999999999998</v>
      </c>
      <c r="O39" s="11"/>
      <c r="P39" s="11"/>
      <c r="Q39" s="10">
        <f>SUM(Q35:Q38)*0.3409</f>
        <v>392.03499999999997</v>
      </c>
      <c r="R39" s="21"/>
      <c r="S39" s="21"/>
      <c r="T39" s="11"/>
    </row>
    <row r="40" spans="1:20" x14ac:dyDescent="0.25">
      <c r="A40" s="11" t="s">
        <v>35</v>
      </c>
      <c r="B40" s="11"/>
      <c r="C40" s="11"/>
      <c r="D40" s="11"/>
      <c r="E40" s="11"/>
      <c r="F40" s="11"/>
      <c r="G40" s="10">
        <v>70</v>
      </c>
      <c r="H40" s="21"/>
      <c r="I40" s="21"/>
      <c r="J40" s="11"/>
      <c r="K40" s="11" t="s">
        <v>93</v>
      </c>
      <c r="L40" s="11"/>
      <c r="M40" s="11"/>
      <c r="N40" s="11"/>
      <c r="O40" s="11"/>
      <c r="P40" s="11"/>
      <c r="Q40" s="10">
        <v>70</v>
      </c>
      <c r="R40" s="21"/>
      <c r="S40" s="21"/>
      <c r="T40" s="11"/>
    </row>
    <row r="41" spans="1:20" ht="17.25" x14ac:dyDescent="0.25">
      <c r="A41" s="11" t="s">
        <v>36</v>
      </c>
      <c r="B41" s="11"/>
      <c r="C41" s="11"/>
      <c r="D41" s="11"/>
      <c r="E41" s="11"/>
      <c r="F41" s="11"/>
      <c r="G41" s="10">
        <v>18</v>
      </c>
      <c r="H41" s="21"/>
      <c r="I41" s="21"/>
      <c r="J41" s="11"/>
      <c r="K41" s="11" t="s">
        <v>94</v>
      </c>
      <c r="L41" s="11"/>
      <c r="M41" s="11"/>
      <c r="N41" s="11"/>
      <c r="O41" s="11"/>
      <c r="P41" s="11"/>
      <c r="Q41" s="10">
        <v>18</v>
      </c>
      <c r="R41" s="21"/>
      <c r="S41" s="21"/>
      <c r="T41" s="11"/>
    </row>
    <row r="42" spans="1:20" ht="17.25" x14ac:dyDescent="0.25">
      <c r="A42" t="s">
        <v>37</v>
      </c>
      <c r="G42" s="18">
        <v>10</v>
      </c>
      <c r="K42" t="s">
        <v>95</v>
      </c>
      <c r="Q42" s="18">
        <v>10</v>
      </c>
    </row>
    <row r="43" spans="1:20" ht="17.25" x14ac:dyDescent="0.25">
      <c r="A43" s="22" t="s">
        <v>38</v>
      </c>
      <c r="B43" s="22"/>
      <c r="C43" s="22"/>
      <c r="D43" s="22"/>
      <c r="E43" s="22"/>
      <c r="F43" s="22"/>
      <c r="G43" s="22"/>
      <c r="H43" s="13">
        <v>33.25</v>
      </c>
      <c r="I43" s="14">
        <v>399</v>
      </c>
      <c r="J43" s="22"/>
      <c r="K43" s="22" t="s">
        <v>96</v>
      </c>
      <c r="L43" s="22"/>
      <c r="M43" s="22"/>
      <c r="N43" s="22"/>
      <c r="O43" s="22"/>
      <c r="P43" s="22"/>
      <c r="Q43" s="22"/>
      <c r="R43" s="13">
        <v>33.25</v>
      </c>
      <c r="S43" s="14">
        <v>399</v>
      </c>
      <c r="T43" s="22"/>
    </row>
    <row r="44" spans="1:20" x14ac:dyDescent="0.25">
      <c r="A44" t="s">
        <v>39</v>
      </c>
      <c r="H44" s="23">
        <f>SUM(H10:H43)</f>
        <v>3175.99</v>
      </c>
      <c r="I44" s="24">
        <f>SUM(I10:I43)</f>
        <v>38111.880000000005</v>
      </c>
      <c r="K44" t="s">
        <v>97</v>
      </c>
      <c r="R44" s="23">
        <f>SUM(R10:R43)</f>
        <v>3175.99</v>
      </c>
      <c r="S44" s="24">
        <f>SUM(S10:S43)</f>
        <v>38111.880000000005</v>
      </c>
    </row>
    <row r="45" spans="1:20" x14ac:dyDescent="0.25">
      <c r="A45" t="s">
        <v>40</v>
      </c>
      <c r="H45" s="25">
        <f>H44/G3</f>
        <v>0.37081027437244596</v>
      </c>
      <c r="I45" s="21"/>
      <c r="K45" t="s">
        <v>98</v>
      </c>
      <c r="R45" s="25">
        <f>R44/Q3</f>
        <v>0.37081027437244596</v>
      </c>
      <c r="S45" s="21"/>
    </row>
    <row r="46" spans="1:20" x14ac:dyDescent="0.25">
      <c r="A46" t="s">
        <v>41</v>
      </c>
      <c r="H46" s="26">
        <f>G5</f>
        <v>5.1700000000000003E-2</v>
      </c>
      <c r="I46" s="21"/>
      <c r="K46" t="s">
        <v>99</v>
      </c>
      <c r="R46" s="26">
        <f>Q5</f>
        <v>5.1700000000000003E-2</v>
      </c>
      <c r="S46" s="21"/>
    </row>
    <row r="47" spans="1:20" x14ac:dyDescent="0.25">
      <c r="A47" t="s">
        <v>42</v>
      </c>
      <c r="H47" s="26">
        <v>0.123</v>
      </c>
      <c r="I47" s="21"/>
      <c r="K47" t="s">
        <v>100</v>
      </c>
      <c r="R47" s="26">
        <v>0.123</v>
      </c>
      <c r="S47" s="21"/>
    </row>
    <row r="48" spans="1:20" ht="17.25" x14ac:dyDescent="0.25">
      <c r="A48" s="27" t="s">
        <v>43</v>
      </c>
      <c r="B48" s="27"/>
      <c r="C48" s="27"/>
      <c r="D48" s="27"/>
      <c r="E48" s="27"/>
      <c r="F48" s="27"/>
      <c r="G48" s="27"/>
      <c r="H48" s="28">
        <f>H45+H46+H47</f>
        <v>0.54551027437244604</v>
      </c>
      <c r="I48" s="21"/>
      <c r="K48" s="27" t="s">
        <v>101</v>
      </c>
      <c r="L48" s="27"/>
      <c r="M48" s="27"/>
      <c r="N48" s="27"/>
      <c r="O48" s="27"/>
      <c r="P48" s="27"/>
      <c r="Q48" s="27"/>
      <c r="R48" s="28">
        <f>R45+R46+R47</f>
        <v>0.54551027437244604</v>
      </c>
      <c r="S48" s="21"/>
    </row>
    <row r="49" spans="1:20" ht="17.25" x14ac:dyDescent="0.25">
      <c r="A49" s="29" t="s">
        <v>44</v>
      </c>
      <c r="B49" s="29"/>
      <c r="C49" s="29"/>
      <c r="D49" s="29"/>
      <c r="E49" s="29"/>
      <c r="F49" s="29"/>
      <c r="G49" s="29"/>
      <c r="H49" s="30">
        <f>0.4652+0.123</f>
        <v>0.58820000000000006</v>
      </c>
      <c r="I49" s="15"/>
      <c r="K49" s="29" t="s">
        <v>102</v>
      </c>
      <c r="L49" s="29"/>
      <c r="M49" s="29"/>
      <c r="N49" s="29"/>
      <c r="O49" s="29"/>
      <c r="P49" s="29"/>
      <c r="Q49" s="29"/>
      <c r="R49" s="30">
        <f>0.4652+0.123</f>
        <v>0.58820000000000006</v>
      </c>
      <c r="S49" s="15"/>
    </row>
    <row r="50" spans="1:20" ht="17.25" x14ac:dyDescent="0.25">
      <c r="A50" t="s">
        <v>45</v>
      </c>
      <c r="H50" s="13">
        <f>H49-H48</f>
        <v>4.268972562755402E-2</v>
      </c>
      <c r="I50" s="15"/>
      <c r="K50" t="s">
        <v>103</v>
      </c>
      <c r="R50" s="13">
        <f>R49-R48</f>
        <v>4.268972562755402E-2</v>
      </c>
      <c r="S50" s="15"/>
    </row>
    <row r="51" spans="1:20" x14ac:dyDescent="0.25">
      <c r="A51" t="s">
        <v>46</v>
      </c>
      <c r="H51" s="13">
        <f>H47+H50</f>
        <v>0.16568972562755402</v>
      </c>
      <c r="I51" s="15"/>
      <c r="K51" t="s">
        <v>104</v>
      </c>
      <c r="R51" s="13">
        <f>R47+R50</f>
        <v>0.16568972562755402</v>
      </c>
      <c r="S51" s="15"/>
    </row>
    <row r="52" spans="1:20" x14ac:dyDescent="0.25">
      <c r="A52" t="s">
        <v>47</v>
      </c>
      <c r="H52" s="13">
        <f>H51*G3</f>
        <v>1419.1325000000002</v>
      </c>
      <c r="I52" s="14">
        <f>H52*12</f>
        <v>17029.590000000004</v>
      </c>
      <c r="K52" t="s">
        <v>105</v>
      </c>
      <c r="R52" s="13">
        <f>R51*Q3</f>
        <v>1419.1325000000002</v>
      </c>
      <c r="S52" s="14">
        <f>R52*12</f>
        <v>17029.590000000004</v>
      </c>
    </row>
    <row r="53" spans="1:20" x14ac:dyDescent="0.25">
      <c r="H53" s="15"/>
      <c r="I53" s="15"/>
      <c r="R53" s="15"/>
      <c r="S53" s="15"/>
    </row>
    <row r="55" spans="1:20" x14ac:dyDescent="0.25">
      <c r="A55" s="1" t="s">
        <v>48</v>
      </c>
      <c r="K55" s="1" t="s">
        <v>107</v>
      </c>
    </row>
    <row r="56" spans="1:20" x14ac:dyDescent="0.25">
      <c r="A56" t="s">
        <v>49</v>
      </c>
      <c r="K56" t="s">
        <v>108</v>
      </c>
    </row>
    <row r="57" spans="1:20" x14ac:dyDescent="0.25">
      <c r="A57" s="31" t="s">
        <v>50</v>
      </c>
      <c r="B57" s="31"/>
      <c r="C57" s="31"/>
      <c r="D57" s="31"/>
      <c r="E57" s="31"/>
      <c r="F57" s="31"/>
      <c r="G57" s="31"/>
      <c r="H57" s="31"/>
      <c r="I57" s="31"/>
      <c r="J57" s="31"/>
      <c r="K57" s="31" t="s">
        <v>110</v>
      </c>
      <c r="L57" s="31"/>
      <c r="M57" s="31"/>
      <c r="N57" s="31"/>
      <c r="O57" s="31"/>
      <c r="P57" s="31"/>
      <c r="Q57" s="31"/>
      <c r="R57" s="31"/>
      <c r="S57" s="31"/>
      <c r="T57" s="31"/>
    </row>
    <row r="58" spans="1:20" x14ac:dyDescent="0.25">
      <c r="A58" s="31"/>
      <c r="B58" s="31"/>
      <c r="C58" s="31"/>
      <c r="D58" s="31"/>
      <c r="E58" s="31"/>
      <c r="F58" s="31"/>
      <c r="G58" s="31"/>
      <c r="H58" s="31"/>
      <c r="I58" s="31"/>
      <c r="J58" s="31"/>
      <c r="K58" s="31"/>
      <c r="L58" s="31"/>
      <c r="M58" s="31"/>
      <c r="N58" s="31"/>
      <c r="O58" s="31"/>
      <c r="P58" s="31"/>
      <c r="Q58" s="31"/>
      <c r="R58" s="31"/>
      <c r="S58" s="31"/>
      <c r="T58" s="31"/>
    </row>
    <row r="59" spans="1:20" x14ac:dyDescent="0.25">
      <c r="A59" t="s">
        <v>51</v>
      </c>
      <c r="K59" t="s">
        <v>111</v>
      </c>
    </row>
    <row r="60" spans="1:20" x14ac:dyDescent="0.25">
      <c r="A60" s="31" t="s">
        <v>52</v>
      </c>
      <c r="B60" s="31"/>
      <c r="C60" s="31"/>
      <c r="D60" s="31"/>
      <c r="E60" s="31"/>
      <c r="F60" s="31"/>
      <c r="G60" s="31"/>
      <c r="H60" s="31"/>
      <c r="I60" s="31"/>
      <c r="J60" s="31"/>
      <c r="K60" s="31" t="s">
        <v>113</v>
      </c>
      <c r="L60" s="31"/>
      <c r="M60" s="31"/>
      <c r="N60" s="31"/>
      <c r="O60" s="31"/>
      <c r="P60" s="31"/>
      <c r="Q60" s="31"/>
      <c r="R60" s="31"/>
      <c r="S60" s="31"/>
      <c r="T60" s="31"/>
    </row>
    <row r="61" spans="1:20" x14ac:dyDescent="0.25">
      <c r="A61" s="31"/>
      <c r="B61" s="31"/>
      <c r="C61" s="31"/>
      <c r="D61" s="31"/>
      <c r="E61" s="31"/>
      <c r="F61" s="31"/>
      <c r="G61" s="31"/>
      <c r="H61" s="31"/>
      <c r="I61" s="31"/>
      <c r="J61" s="31"/>
      <c r="K61" s="31"/>
      <c r="L61" s="31"/>
      <c r="M61" s="31"/>
      <c r="N61" s="31"/>
      <c r="O61" s="31"/>
      <c r="P61" s="31"/>
      <c r="Q61" s="31"/>
      <c r="R61" s="31"/>
      <c r="S61" s="31"/>
      <c r="T61" s="31"/>
    </row>
    <row r="62" spans="1:20" x14ac:dyDescent="0.25">
      <c r="A62" s="31"/>
      <c r="B62" s="31"/>
      <c r="C62" s="31"/>
      <c r="D62" s="31"/>
      <c r="E62" s="31"/>
      <c r="F62" s="31"/>
      <c r="G62" s="31"/>
      <c r="H62" s="31"/>
      <c r="I62" s="31"/>
      <c r="J62" s="31"/>
      <c r="K62" s="31"/>
      <c r="L62" s="31"/>
      <c r="M62" s="31"/>
      <c r="N62" s="31"/>
      <c r="O62" s="31"/>
      <c r="P62" s="31"/>
      <c r="Q62" s="31"/>
      <c r="R62" s="31"/>
      <c r="S62" s="31"/>
      <c r="T62" s="31"/>
    </row>
    <row r="63" spans="1:20" x14ac:dyDescent="0.25">
      <c r="A63" s="31" t="s">
        <v>53</v>
      </c>
      <c r="B63" s="31"/>
      <c r="C63" s="31"/>
      <c r="D63" s="31"/>
      <c r="E63" s="31"/>
      <c r="F63" s="31"/>
      <c r="G63" s="31"/>
      <c r="H63" s="31"/>
      <c r="I63" s="31"/>
      <c r="J63" s="31"/>
      <c r="K63" s="31" t="s">
        <v>112</v>
      </c>
      <c r="L63" s="31"/>
      <c r="M63" s="31"/>
      <c r="N63" s="31"/>
      <c r="O63" s="31"/>
      <c r="P63" s="31"/>
      <c r="Q63" s="31"/>
      <c r="R63" s="31"/>
      <c r="S63" s="31"/>
      <c r="T63" s="31"/>
    </row>
    <row r="64" spans="1:20" x14ac:dyDescent="0.25">
      <c r="A64" s="31"/>
      <c r="B64" s="31"/>
      <c r="C64" s="31"/>
      <c r="D64" s="31"/>
      <c r="E64" s="31"/>
      <c r="F64" s="31"/>
      <c r="G64" s="31"/>
      <c r="H64" s="31"/>
      <c r="I64" s="31"/>
      <c r="J64" s="31"/>
      <c r="K64" s="31"/>
      <c r="L64" s="31"/>
      <c r="M64" s="31"/>
      <c r="N64" s="31"/>
      <c r="O64" s="31"/>
      <c r="P64" s="31"/>
      <c r="Q64" s="31"/>
      <c r="R64" s="31"/>
      <c r="S64" s="31"/>
      <c r="T64" s="31"/>
    </row>
    <row r="65" spans="1:20" x14ac:dyDescent="0.25">
      <c r="A65" s="31"/>
      <c r="B65" s="31"/>
      <c r="C65" s="31"/>
      <c r="D65" s="31"/>
      <c r="E65" s="31"/>
      <c r="F65" s="31"/>
      <c r="G65" s="31"/>
      <c r="H65" s="31"/>
      <c r="I65" s="31"/>
      <c r="J65" s="31"/>
      <c r="K65" s="31"/>
      <c r="L65" s="31"/>
      <c r="M65" s="31"/>
      <c r="N65" s="31"/>
      <c r="O65" s="31"/>
      <c r="P65" s="31"/>
      <c r="Q65" s="31"/>
      <c r="R65" s="31"/>
      <c r="S65" s="31"/>
      <c r="T65" s="31"/>
    </row>
    <row r="66" spans="1:20" x14ac:dyDescent="0.25">
      <c r="A66" s="31" t="s">
        <v>54</v>
      </c>
      <c r="B66" s="31"/>
      <c r="C66" s="31"/>
      <c r="D66" s="31"/>
      <c r="E66" s="31"/>
      <c r="F66" s="31"/>
      <c r="G66" s="31"/>
      <c r="H66" s="31"/>
      <c r="I66" s="31"/>
      <c r="J66" s="31"/>
      <c r="K66" s="31" t="s">
        <v>114</v>
      </c>
      <c r="L66" s="31"/>
      <c r="M66" s="31"/>
      <c r="N66" s="31"/>
      <c r="O66" s="31"/>
      <c r="P66" s="31"/>
      <c r="Q66" s="31"/>
      <c r="R66" s="31"/>
      <c r="S66" s="31"/>
      <c r="T66" s="31"/>
    </row>
    <row r="67" spans="1:20" x14ac:dyDescent="0.25">
      <c r="A67" s="31"/>
      <c r="B67" s="31"/>
      <c r="C67" s="31"/>
      <c r="D67" s="31"/>
      <c r="E67" s="31"/>
      <c r="F67" s="31"/>
      <c r="G67" s="31"/>
      <c r="H67" s="31"/>
      <c r="I67" s="31"/>
      <c r="J67" s="31"/>
      <c r="K67" s="31"/>
      <c r="L67" s="31"/>
      <c r="M67" s="31"/>
      <c r="N67" s="31"/>
      <c r="O67" s="31"/>
      <c r="P67" s="31"/>
      <c r="Q67" s="31"/>
      <c r="R67" s="31"/>
      <c r="S67" s="31"/>
      <c r="T67" s="31"/>
    </row>
    <row r="68" spans="1:20" x14ac:dyDescent="0.25">
      <c r="A68" s="31"/>
      <c r="B68" s="31"/>
      <c r="C68" s="31"/>
      <c r="D68" s="31"/>
      <c r="E68" s="31"/>
      <c r="F68" s="31"/>
      <c r="G68" s="31"/>
      <c r="H68" s="31"/>
      <c r="I68" s="31"/>
      <c r="J68" s="31"/>
      <c r="K68" s="31"/>
      <c r="L68" s="31"/>
      <c r="M68" s="31"/>
      <c r="N68" s="31"/>
      <c r="O68" s="31"/>
      <c r="P68" s="31"/>
      <c r="Q68" s="31"/>
      <c r="R68" s="31"/>
      <c r="S68" s="31"/>
      <c r="T68" s="31"/>
    </row>
    <row r="69" spans="1:20" x14ac:dyDescent="0.25">
      <c r="A69" s="31"/>
      <c r="B69" s="31"/>
      <c r="C69" s="31"/>
      <c r="D69" s="31"/>
      <c r="E69" s="31"/>
      <c r="F69" s="31"/>
      <c r="G69" s="31"/>
      <c r="H69" s="31"/>
      <c r="I69" s="31"/>
      <c r="J69" s="31"/>
      <c r="K69" s="31"/>
      <c r="L69" s="31"/>
      <c r="M69" s="31"/>
      <c r="N69" s="31"/>
      <c r="O69" s="31"/>
      <c r="P69" s="31"/>
      <c r="Q69" s="31"/>
      <c r="R69" s="31"/>
      <c r="S69" s="31"/>
      <c r="T69" s="31"/>
    </row>
    <row r="70" spans="1:20" x14ac:dyDescent="0.25">
      <c r="A70" s="31" t="s">
        <v>55</v>
      </c>
      <c r="B70" s="31"/>
      <c r="C70" s="31"/>
      <c r="D70" s="31"/>
      <c r="E70" s="31"/>
      <c r="F70" s="31"/>
      <c r="G70" s="31"/>
      <c r="H70" s="31"/>
      <c r="I70" s="31"/>
      <c r="J70" s="31"/>
      <c r="K70" s="31" t="s">
        <v>115</v>
      </c>
      <c r="L70" s="31"/>
      <c r="M70" s="31"/>
      <c r="N70" s="31"/>
      <c r="O70" s="31"/>
      <c r="P70" s="31"/>
      <c r="Q70" s="31"/>
      <c r="R70" s="31"/>
      <c r="S70" s="31"/>
      <c r="T70" s="31"/>
    </row>
    <row r="71" spans="1:20" x14ac:dyDescent="0.25">
      <c r="A71" s="31"/>
      <c r="B71" s="31"/>
      <c r="C71" s="31"/>
      <c r="D71" s="31"/>
      <c r="E71" s="31"/>
      <c r="F71" s="31"/>
      <c r="G71" s="31"/>
      <c r="H71" s="31"/>
      <c r="I71" s="31"/>
      <c r="J71" s="31"/>
      <c r="K71" s="31"/>
      <c r="L71" s="31"/>
      <c r="M71" s="31"/>
      <c r="N71" s="31"/>
      <c r="O71" s="31"/>
      <c r="P71" s="31"/>
      <c r="Q71" s="31"/>
      <c r="R71" s="31"/>
      <c r="S71" s="31"/>
      <c r="T71" s="31"/>
    </row>
    <row r="72" spans="1:20" x14ac:dyDescent="0.25">
      <c r="A72" s="31" t="s">
        <v>56</v>
      </c>
      <c r="B72" s="31"/>
      <c r="C72" s="31"/>
      <c r="D72" s="31"/>
      <c r="E72" s="31"/>
      <c r="F72" s="31"/>
      <c r="G72" s="31"/>
      <c r="H72" s="31"/>
      <c r="I72" s="31"/>
      <c r="J72" s="31"/>
      <c r="K72" s="31" t="s">
        <v>116</v>
      </c>
      <c r="L72" s="31"/>
      <c r="M72" s="31"/>
      <c r="N72" s="31"/>
      <c r="O72" s="31"/>
      <c r="P72" s="31"/>
      <c r="Q72" s="31"/>
      <c r="R72" s="31"/>
      <c r="S72" s="31"/>
      <c r="T72" s="31"/>
    </row>
    <row r="73" spans="1:20" x14ac:dyDescent="0.25">
      <c r="A73" s="31"/>
      <c r="B73" s="31"/>
      <c r="C73" s="31"/>
      <c r="D73" s="31"/>
      <c r="E73" s="31"/>
      <c r="F73" s="31"/>
      <c r="G73" s="31"/>
      <c r="H73" s="31"/>
      <c r="I73" s="31"/>
      <c r="J73" s="31"/>
      <c r="K73" s="31"/>
      <c r="L73" s="31"/>
      <c r="M73" s="31"/>
      <c r="N73" s="31"/>
      <c r="O73" s="31"/>
      <c r="P73" s="31"/>
      <c r="Q73" s="31"/>
      <c r="R73" s="31"/>
      <c r="S73" s="31"/>
      <c r="T73" s="31"/>
    </row>
    <row r="74" spans="1:20" x14ac:dyDescent="0.25">
      <c r="A74" s="31" t="s">
        <v>57</v>
      </c>
      <c r="B74" s="31"/>
      <c r="C74" s="31"/>
      <c r="D74" s="31"/>
      <c r="E74" s="31"/>
      <c r="F74" s="31"/>
      <c r="G74" s="31"/>
      <c r="H74" s="31"/>
      <c r="I74" s="31"/>
      <c r="J74" s="31"/>
      <c r="K74" s="31" t="s">
        <v>117</v>
      </c>
      <c r="L74" s="31"/>
      <c r="M74" s="31"/>
      <c r="N74" s="31"/>
      <c r="O74" s="31"/>
      <c r="P74" s="31"/>
      <c r="Q74" s="31"/>
      <c r="R74" s="31"/>
      <c r="S74" s="31"/>
      <c r="T74" s="31"/>
    </row>
    <row r="75" spans="1:20" x14ac:dyDescent="0.25">
      <c r="A75" s="31"/>
      <c r="B75" s="31"/>
      <c r="C75" s="31"/>
      <c r="D75" s="31"/>
      <c r="E75" s="31"/>
      <c r="F75" s="31"/>
      <c r="G75" s="31"/>
      <c r="H75" s="31"/>
      <c r="I75" s="31"/>
      <c r="J75" s="31"/>
      <c r="K75" s="31"/>
      <c r="L75" s="31"/>
      <c r="M75" s="31"/>
      <c r="N75" s="31"/>
      <c r="O75" s="31"/>
      <c r="P75" s="31"/>
      <c r="Q75" s="31"/>
      <c r="R75" s="31"/>
      <c r="S75" s="31"/>
      <c r="T75" s="31"/>
    </row>
    <row r="76" spans="1:20" x14ac:dyDescent="0.25">
      <c r="A76" t="s">
        <v>58</v>
      </c>
      <c r="K76" t="s">
        <v>118</v>
      </c>
    </row>
    <row r="77" spans="1:20" x14ac:dyDescent="0.25">
      <c r="A77" t="s">
        <v>59</v>
      </c>
      <c r="K77" t="s">
        <v>119</v>
      </c>
    </row>
    <row r="78" spans="1:20" x14ac:dyDescent="0.25">
      <c r="A78" s="31" t="s">
        <v>60</v>
      </c>
      <c r="B78" s="31"/>
      <c r="C78" s="31"/>
      <c r="D78" s="31"/>
      <c r="E78" s="31"/>
      <c r="F78" s="31"/>
      <c r="G78" s="31"/>
      <c r="H78" s="31"/>
      <c r="I78" s="31"/>
      <c r="J78" s="31"/>
      <c r="K78" s="31" t="s">
        <v>120</v>
      </c>
      <c r="L78" s="31"/>
      <c r="M78" s="31"/>
      <c r="N78" s="31"/>
      <c r="O78" s="31"/>
      <c r="P78" s="31"/>
      <c r="Q78" s="31"/>
      <c r="R78" s="31"/>
      <c r="S78" s="31"/>
      <c r="T78" s="31"/>
    </row>
    <row r="79" spans="1:20" x14ac:dyDescent="0.25">
      <c r="A79" s="31"/>
      <c r="B79" s="31"/>
      <c r="C79" s="31"/>
      <c r="D79" s="31"/>
      <c r="E79" s="31"/>
      <c r="F79" s="31"/>
      <c r="G79" s="31"/>
      <c r="H79" s="31"/>
      <c r="I79" s="31"/>
      <c r="J79" s="31"/>
      <c r="K79" s="31"/>
      <c r="L79" s="31"/>
      <c r="M79" s="31"/>
      <c r="N79" s="31"/>
      <c r="O79" s="31"/>
      <c r="P79" s="31"/>
      <c r="Q79" s="31"/>
      <c r="R79" s="31"/>
      <c r="S79" s="31"/>
      <c r="T79" s="31"/>
    </row>
    <row r="80" spans="1:20" x14ac:dyDescent="0.25">
      <c r="A80" s="31"/>
      <c r="B80" s="31"/>
      <c r="C80" s="31"/>
      <c r="D80" s="31"/>
      <c r="E80" s="31"/>
      <c r="F80" s="31"/>
      <c r="G80" s="31"/>
      <c r="H80" s="31"/>
      <c r="I80" s="31"/>
      <c r="J80" s="31"/>
      <c r="K80" s="31"/>
      <c r="L80" s="31"/>
      <c r="M80" s="31"/>
      <c r="N80" s="31"/>
      <c r="O80" s="31"/>
      <c r="P80" s="31"/>
      <c r="Q80" s="31"/>
      <c r="R80" s="31"/>
      <c r="S80" s="31"/>
      <c r="T80" s="31"/>
    </row>
    <row r="81" spans="1:12" x14ac:dyDescent="0.25">
      <c r="A81">
        <f>H50*G3*12</f>
        <v>4387.6500000000015</v>
      </c>
      <c r="B81" t="s">
        <v>61</v>
      </c>
      <c r="K81">
        <f>R50*Q3*12</f>
        <v>4387.6500000000015</v>
      </c>
      <c r="L81" t="s">
        <v>121</v>
      </c>
    </row>
  </sheetData>
  <mergeCells count="18">
    <mergeCell ref="K74:T75"/>
    <mergeCell ref="K78:T80"/>
    <mergeCell ref="A72:J73"/>
    <mergeCell ref="A74:J75"/>
    <mergeCell ref="A78:J80"/>
    <mergeCell ref="K8:P8"/>
    <mergeCell ref="K57:T58"/>
    <mergeCell ref="K60:T62"/>
    <mergeCell ref="K63:T65"/>
    <mergeCell ref="K66:T69"/>
    <mergeCell ref="K70:T71"/>
    <mergeCell ref="K72:T73"/>
    <mergeCell ref="A8:F8"/>
    <mergeCell ref="A57:J58"/>
    <mergeCell ref="A60:J62"/>
    <mergeCell ref="A63:J65"/>
    <mergeCell ref="A66:J69"/>
    <mergeCell ref="A70:J71"/>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Jevgenij</dc:creator>
  <cp:lastModifiedBy>Jevgenij</cp:lastModifiedBy>
  <cp:lastPrinted>2015-03-08T21:58:49Z</cp:lastPrinted>
  <dcterms:created xsi:type="dcterms:W3CDTF">2015-03-08T21:58:22Z</dcterms:created>
  <dcterms:modified xsi:type="dcterms:W3CDTF">2015-03-08T22:42:05Z</dcterms:modified>
</cp:coreProperties>
</file>